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ftogaz-my.sharepoint.com/personal/s_yurov_naftogazteplo_com_ua/Documents/Рабочий стол/Звіт Ф_12 за 4кв_24/6. Сформував ЕЦП + архів WS/"/>
    </mc:Choice>
  </mc:AlternateContent>
  <xr:revisionPtr revIDLastSave="32" documentId="13_ncr:1_{321CBA98-17A4-4FB0-AB94-9D140ECAAF4C}" xr6:coauthVersionLast="47" xr6:coauthVersionMax="47" xr10:uidLastSave="{303F7238-E859-4DB1-8E21-8EFCD135EDEB}"/>
  <bookViews>
    <workbookView xWindow="28680" yWindow="-915" windowWidth="29040" windowHeight="15720" xr2:uid="{C496213E-64C3-45F5-B786-AD86918BF357}"/>
  </bookViews>
  <sheets>
    <sheet name="Ф_12_4 кв_24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18" l="1"/>
  <c r="J65" i="18"/>
  <c r="J64" i="18"/>
  <c r="N63" i="18"/>
  <c r="L63" i="18"/>
  <c r="K63" i="18"/>
  <c r="J63" i="18" s="1"/>
  <c r="J62" i="18"/>
  <c r="J61" i="18"/>
  <c r="J60" i="18"/>
  <c r="J59" i="18"/>
  <c r="J58" i="18"/>
  <c r="N57" i="18"/>
  <c r="L57" i="18"/>
  <c r="K57" i="18"/>
  <c r="N53" i="18" s="1"/>
  <c r="J56" i="18"/>
  <c r="J55" i="18"/>
  <c r="J54" i="18"/>
  <c r="L53" i="18"/>
  <c r="K53" i="18"/>
  <c r="J52" i="18"/>
  <c r="J51" i="18"/>
  <c r="J50" i="18"/>
  <c r="J49" i="18"/>
  <c r="J48" i="18"/>
  <c r="N47" i="18"/>
  <c r="L47" i="18"/>
  <c r="K47" i="18"/>
  <c r="J46" i="18"/>
  <c r="J45" i="18"/>
  <c r="N44" i="18"/>
  <c r="L44" i="18"/>
  <c r="L39" i="18" s="1"/>
  <c r="K44" i="18"/>
  <c r="J44" i="18" s="1"/>
  <c r="J43" i="18"/>
  <c r="J42" i="18"/>
  <c r="N41" i="18"/>
  <c r="L41" i="18"/>
  <c r="K41" i="18"/>
  <c r="J41" i="18"/>
  <c r="J40" i="18"/>
  <c r="J38" i="18"/>
  <c r="J37" i="18"/>
  <c r="J36" i="18"/>
  <c r="J35" i="18"/>
  <c r="N34" i="18"/>
  <c r="L34" i="18"/>
  <c r="K34" i="18"/>
  <c r="J34" i="18"/>
  <c r="J33" i="18"/>
  <c r="J32" i="18"/>
  <c r="N31" i="18"/>
  <c r="L31" i="18"/>
  <c r="K31" i="18"/>
  <c r="J30" i="18"/>
  <c r="J29" i="18"/>
  <c r="N28" i="18"/>
  <c r="L28" i="18"/>
  <c r="J28" i="18" s="1"/>
  <c r="K28" i="18"/>
  <c r="J27" i="18"/>
  <c r="J26" i="18"/>
  <c r="J25" i="18"/>
  <c r="J24" i="18"/>
  <c r="N23" i="18"/>
  <c r="L23" i="18"/>
  <c r="K23" i="18"/>
  <c r="J23" i="18"/>
  <c r="N22" i="18" l="1"/>
  <c r="K39" i="18"/>
  <c r="N39" i="18"/>
  <c r="L22" i="18"/>
  <c r="L66" i="18" s="1"/>
  <c r="J31" i="18"/>
  <c r="J47" i="18"/>
  <c r="J53" i="18"/>
  <c r="J57" i="18"/>
  <c r="J39" i="18"/>
  <c r="K22" i="18"/>
  <c r="N66" i="18" l="1"/>
  <c r="J22" i="18"/>
  <c r="K66" i="18"/>
  <c r="J66" i="18" l="1"/>
  <c r="P66" i="18"/>
</calcChain>
</file>

<file path=xl/sharedStrings.xml><?xml version="1.0" encoding="utf-8"?>
<sst xmlns="http://schemas.openxmlformats.org/spreadsheetml/2006/main" count="223" uniqueCount="196">
  <si>
    <t>Форма № 12-НКРЕКП-якість-розподіл</t>
  </si>
  <si>
    <t>(квартальна)</t>
  </si>
  <si>
    <t>ЗАТВЕРДЖЕНО</t>
  </si>
  <si>
    <t>Постанова НКРЕКП</t>
  </si>
  <si>
    <t>12.06.2018 № 374</t>
  </si>
  <si>
    <t>Звіт</t>
  </si>
  <si>
    <t xml:space="preserve">Звіт щодо показників комерційної якості надання послуг з розподілу електричної енергії
           за __ квартал 20___ року
</t>
  </si>
  <si>
    <t>за</t>
  </si>
  <si>
    <t>року</t>
  </si>
  <si>
    <t>(квартал)</t>
  </si>
  <si>
    <t>Подають:</t>
  </si>
  <si>
    <t>Терміни подання</t>
  </si>
  <si>
    <t xml:space="preserve">Ліцензіати, що здійснюють господарську діяльність з розподілу електричної енергії,   – 
Національній комісії, що здійснює державне  регулювання у сферах енергетики та комунальних послуг
</t>
  </si>
  <si>
    <t>50-й день після звітного періоду</t>
  </si>
  <si>
    <t>Респондент:</t>
  </si>
  <si>
    <t>Найменування</t>
  </si>
  <si>
    <t>ТОВ «Нафтогаз Тепло»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</si>
  <si>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</si>
  <si>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</si>
  <si>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</si>
  <si>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</si>
  <si>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</si>
  <si>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</si>
  <si>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</si>
  <si>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</si>
  <si>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</si>
  <si>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</si>
  <si>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</si>
  <si>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</si>
  <si>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</si>
  <si>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</si>
  <si>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</si>
  <si>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</si>
  <si>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</si>
  <si>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</si>
  <si>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Приєднання до мереж системи розподілу:</t>
  </si>
  <si>
    <t>010</t>
  </si>
  <si>
    <t>S1.1</t>
  </si>
  <si>
    <t xml:space="preserve">             видача технічних умов на приєднання разом з проектом договору про приєднання:</t>
  </si>
  <si>
    <t>015</t>
  </si>
  <si>
    <t>S1.1.1</t>
  </si>
  <si>
    <t xml:space="preserve">                       стандартне приєднання (пункт 4.5.5*)</t>
  </si>
  <si>
    <t>020</t>
  </si>
  <si>
    <t>10 роб. днів</t>
  </si>
  <si>
    <t>S1.1.2</t>
  </si>
  <si>
    <t xml:space="preserve">                       нестандартне приєднання (без необхідності погодження ТУ з ОСП) (пункт 4.5.6*)</t>
  </si>
  <si>
    <t>025</t>
  </si>
  <si>
    <t>S1.1.3</t>
  </si>
  <si>
    <t xml:space="preserve">                        нестандартне приєднання (з необхідністю погодження ТУ з ОСП) (пункт 4.5.6*)</t>
  </si>
  <si>
    <t>030</t>
  </si>
  <si>
    <t>20 роб. днів</t>
  </si>
  <si>
    <t>S1.2</t>
  </si>
  <si>
    <t>035</t>
  </si>
  <si>
    <t xml:space="preserve">                       не потребує припинення електропостачання інших Користувачів</t>
  </si>
  <si>
    <t>040</t>
  </si>
  <si>
    <t>5 роб. днів</t>
  </si>
  <si>
    <t xml:space="preserve">                       потребує припинення електропостачання інших Користувачів</t>
  </si>
  <si>
    <t>045</t>
  </si>
  <si>
    <t>S1.3</t>
  </si>
  <si>
    <t>050</t>
  </si>
  <si>
    <t>S1.3.1</t>
  </si>
  <si>
    <t>055</t>
  </si>
  <si>
    <t>S1.3.2</t>
  </si>
  <si>
    <t>060</t>
  </si>
  <si>
    <t>S2</t>
  </si>
  <si>
    <t>Видача:</t>
  </si>
  <si>
    <t>065</t>
  </si>
  <si>
    <t>S2.1</t>
  </si>
  <si>
    <t>070</t>
  </si>
  <si>
    <t>3 роб. дні</t>
  </si>
  <si>
    <t>S2.2</t>
  </si>
  <si>
    <t>075</t>
  </si>
  <si>
    <t>S3</t>
  </si>
  <si>
    <t>Відновлення електроживлення електроустановки споживача:</t>
  </si>
  <si>
    <t>080</t>
  </si>
  <si>
    <t>S3.1</t>
  </si>
  <si>
    <t xml:space="preserve">             яка була відключена за заявою споживача (пункт 11.5.11*, пункт 7.13**)</t>
  </si>
  <si>
    <t>085</t>
  </si>
  <si>
    <t>S3.2</t>
  </si>
  <si>
    <t xml:space="preserve">             яка була відключена за ініціативою ОСР (пункт 11.5.23*, пункт 7.12**)</t>
  </si>
  <si>
    <t>090</t>
  </si>
  <si>
    <t>S3.2.1</t>
  </si>
  <si>
    <t xml:space="preserve">                       у міській місцевості</t>
  </si>
  <si>
    <t>095</t>
  </si>
  <si>
    <t>S3.2.2</t>
  </si>
  <si>
    <t xml:space="preserve">                       у сільській місцевості</t>
  </si>
  <si>
    <t>100</t>
  </si>
  <si>
    <t>S3.3</t>
  </si>
  <si>
    <t xml:space="preserve">             яка була відключена за зверненням електропостачальника (пункт 7.12**)</t>
  </si>
  <si>
    <t>105</t>
  </si>
  <si>
    <t>S3.3.1</t>
  </si>
  <si>
    <t>110</t>
  </si>
  <si>
    <t>S3.3.2</t>
  </si>
  <si>
    <t>115</t>
  </si>
  <si>
    <t>S4</t>
  </si>
  <si>
    <t>120</t>
  </si>
  <si>
    <t>-</t>
  </si>
  <si>
    <t>S4.1</t>
  </si>
  <si>
    <t>125</t>
  </si>
  <si>
    <t>S4.2</t>
  </si>
  <si>
    <t>130</t>
  </si>
  <si>
    <t>S4.3</t>
  </si>
  <si>
    <t>135</t>
  </si>
  <si>
    <t>7 роб. днів</t>
  </si>
  <si>
    <t>S4.4</t>
  </si>
  <si>
    <t>140</t>
  </si>
  <si>
    <t>S5</t>
  </si>
  <si>
    <t>Розгляд звернень/скарг/претензій споживачів:</t>
  </si>
  <si>
    <t>145</t>
  </si>
  <si>
    <t>S5.1</t>
  </si>
  <si>
    <t>150</t>
  </si>
  <si>
    <t>30 днів</t>
  </si>
  <si>
    <t>S5.2</t>
  </si>
  <si>
    <t>155</t>
  </si>
  <si>
    <t>45 днів</t>
  </si>
  <si>
    <t>S5.3</t>
  </si>
  <si>
    <t>160</t>
  </si>
  <si>
    <t>S5.4</t>
  </si>
  <si>
    <t>165</t>
  </si>
  <si>
    <t>S5.4.1</t>
  </si>
  <si>
    <t>170</t>
  </si>
  <si>
    <t>15 днів</t>
  </si>
  <si>
    <t>S5.4.2</t>
  </si>
  <si>
    <t>175</t>
  </si>
  <si>
    <t>S5.4.3</t>
  </si>
  <si>
    <t>180</t>
  </si>
  <si>
    <t>S5.5</t>
  </si>
  <si>
    <t>185</t>
  </si>
  <si>
    <t>S5.6</t>
  </si>
  <si>
    <t>190</t>
  </si>
  <si>
    <t>S5.7</t>
  </si>
  <si>
    <t>195</t>
  </si>
  <si>
    <t>S5.7.1</t>
  </si>
  <si>
    <t>200</t>
  </si>
  <si>
    <t>S5.7.2</t>
  </si>
  <si>
    <t>205</t>
  </si>
  <si>
    <t>Разом</t>
  </si>
  <si>
    <t>210</t>
  </si>
  <si>
    <t>*   Кодекс систем розподілу, затверджений постановою НКРЕКП від 14 березня 2018 року № 310</t>
  </si>
  <si>
    <t>** Правила роздрібного ринку електричної енергії, затверджені постановою НКРЕКП від 14 березня 2018 року № 312</t>
  </si>
  <si>
    <t>***  Кодекс комерційного обліку електричної енергії, затверджений постановою НКРЕКП від 14 березня 2018 року № 311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</si>
  <si>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</si>
  <si>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</si>
  <si>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</si>
  <si>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</si>
  <si>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</si>
  <si>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</si>
  <si>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42399765</t>
  </si>
  <si>
    <t>04116, м.Київ, вул. Шолуденка</t>
  </si>
  <si>
    <t>будинок 1</t>
  </si>
  <si>
    <t>s.yurov@naftogazteplo.com.ua</t>
  </si>
  <si>
    <t>Сергій ЮРОВ</t>
  </si>
  <si>
    <t xml:space="preserve"> (044) 537-00-43</t>
  </si>
  <si>
    <t xml:space="preserve"> 063 308 63 31</t>
  </si>
  <si>
    <t>Федір ШЕВЧЕНКО</t>
  </si>
  <si>
    <t>(ПІБ)</t>
  </si>
  <si>
    <t>_________________________</t>
  </si>
  <si>
    <t xml:space="preserve">               повідомлення про відмову у приєднанні електроустановок замовника до електричних мереж ОСР (пункт 4.1.2*)</t>
  </si>
  <si>
    <t>2 роб. дні</t>
  </si>
  <si>
    <t xml:space="preserve">               подання робочої напруги для проведення випробувань електрообладнання (пункт 4.7.6*)</t>
  </si>
  <si>
    <t>S1.4</t>
  </si>
  <si>
    <t xml:space="preserve">               підключення електроустановок Замовника до електричної мережі (пункт 4.8.4*)</t>
  </si>
  <si>
    <t>S1.4.1</t>
  </si>
  <si>
    <t>S1.4.2</t>
  </si>
  <si>
    <t xml:space="preserve">             паперового примірника укладеного договору про надання послуг з розподілу (пункт 2.1.5**)</t>
  </si>
  <si>
    <t xml:space="preserve">             підписаного ОСР паспорта точки розподілу (пункт 2.1.5**)</t>
  </si>
  <si>
    <t>S2.3</t>
  </si>
  <si>
    <t xml:space="preserve">             підписаного ОСР паперового примірника укладеного договору про приєднання (пункт 4.1.2*)</t>
  </si>
  <si>
    <t>S2.4</t>
  </si>
  <si>
    <t xml:space="preserve">             замовнику проєкта багатостороннього договору про приєднання і проєкта технічних умов (4.1.11.2*)</t>
  </si>
  <si>
    <t>Перевірка лічильника:</t>
  </si>
  <si>
    <t xml:space="preserve">             позачерговий контрольний огляд та огляд схеми підключення засобів комерційного обліку електричної енергії (пункт 6.5.19 ***)</t>
  </si>
  <si>
    <t xml:space="preserve">             позачергова технічна перевірка та експертиза засобів вимірювальної техніки (пункт 6.5.20***)</t>
  </si>
  <si>
    <t xml:space="preserve">             установлення, введення в експлуатацію та облік лічильника електричної енергії споживача (пункт 5.2.16***)</t>
  </si>
  <si>
    <t xml:space="preserve">             заміна лічильників електричної енергії (пункт 5.8.5***)</t>
  </si>
  <si>
    <t>S4.5</t>
  </si>
  <si>
    <t xml:space="preserve">             зміна місця встановлення лічильників електричної енергії (пункт 5.8.5***)</t>
  </si>
  <si>
    <t>14 роб. днів</t>
  </si>
  <si>
    <t xml:space="preserve">             розгляд звернень/скарг/претензій споживачів (пункт 13.1.4*)</t>
  </si>
  <si>
    <t xml:space="preserve">             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 (пункт 13.1.4*)</t>
  </si>
  <si>
    <t xml:space="preserve">             розгляд звернень споживачів щодо перевірки правильності рахунку за послуги з розподілу електричної енергії (пункт 13.1.4*)</t>
  </si>
  <si>
    <t xml:space="preserve">             розгляд скарг (претензій) щодо якості електричної енергії (пункт 13.2.1*)</t>
  </si>
  <si>
    <t xml:space="preserve">                       якщо вимірювання параметрів якості електричної енергії не проводяться</t>
  </si>
  <si>
    <t xml:space="preserve">                       у разі проведення вимірювань параметрів якості електричної енергії</t>
  </si>
  <si>
    <t xml:space="preserve">                       у разі проведення вимірювань параметрів якості електричної енергії у групи споживачів</t>
  </si>
  <si>
    <t xml:space="preserve">             розгляд звернень Споживачів щодо відшкодування збитків, завданих унаслідок недотримання ОСР показників якості електропостачання (пункт 13.3.1*)</t>
  </si>
  <si>
    <t xml:space="preserve">             розгляд звернень/скарг/претензій споживачів щодо кількості перерв в електропостачанні протягом року в точці розподілу споживача</t>
  </si>
  <si>
    <t xml:space="preserve">             розгляд звернень/скарг/претензій споживачів щодо виправлення помилкових показів лічильника у платіжному документі (пункт 8.6.17***)</t>
  </si>
  <si>
    <t>215</t>
  </si>
  <si>
    <t xml:space="preserve">                       без проведення перевірки лічильника</t>
  </si>
  <si>
    <t>220</t>
  </si>
  <si>
    <t xml:space="preserve">                       у разі потреби проведення перевірки лічильника</t>
  </si>
  <si>
    <t>225</t>
  </si>
  <si>
    <t>230</t>
  </si>
  <si>
    <t xml:space="preserve">т.в.о. Генерального Директора </t>
  </si>
  <si>
    <t>IV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</si>
</sst>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.5"/>
      <name val="PragmaticaCTT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</font>
    <font>
      <sz val="13.5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/>
    <xf numFmtId="0" fontId="22" fillId="0" borderId="0" xfId="0" applyFont="1" applyAlignment="1">
      <alignment horizontal="right" wrapText="1"/>
    </xf>
    <xf numFmtId="0" fontId="23" fillId="0" borderId="2" xfId="0" applyFont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/>
    <xf numFmtId="0" fontId="26" fillId="0" borderId="0" xfId="0" applyFont="1" applyAlignment="1">
      <alignment vertical="top"/>
    </xf>
    <xf numFmtId="0" fontId="27" fillId="0" borderId="0" xfId="0" applyFont="1" applyAlignment="1">
      <alignment vertical="center" wrapText="1"/>
    </xf>
    <xf numFmtId="0" fontId="28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 applyProtection="1">
      <alignment vertical="center" wrapText="1"/>
      <protection locked="0"/>
    </xf>
    <xf numFmtId="0" fontId="29" fillId="0" borderId="0" xfId="0" applyFont="1"/>
    <xf numFmtId="0" fontId="26" fillId="0" borderId="0" xfId="0" applyFont="1"/>
    <xf numFmtId="0" fontId="30" fillId="0" borderId="0" xfId="0" applyFont="1"/>
    <xf numFmtId="0" fontId="31" fillId="0" borderId="0" xfId="0" applyFont="1" applyAlignment="1">
      <alignment vertical="center" wrapText="1"/>
    </xf>
    <xf numFmtId="0" fontId="32" fillId="0" borderId="0" xfId="0" applyFont="1"/>
    <xf numFmtId="0" fontId="33" fillId="0" borderId="0" xfId="0" applyFont="1" applyAlignment="1">
      <alignment vertical="top"/>
    </xf>
    <xf numFmtId="0" fontId="4" fillId="2" borderId="7" xfId="0" applyFont="1" applyFill="1" applyBorder="1" applyAlignment="1" applyProtection="1">
      <alignment horizontal="center" vertical="center" textRotation="90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7" xfId="0" quotePrefix="1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vertical="center" wrapText="1"/>
      <protection hidden="1"/>
    </xf>
    <xf numFmtId="1" fontId="4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13" xfId="0" applyFont="1" applyFill="1" applyBorder="1" applyAlignment="1">
      <alignment horizontal="center" wrapText="1"/>
    </xf>
    <xf numFmtId="2" fontId="4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34" fillId="3" borderId="13" xfId="0" applyFont="1" applyFill="1" applyBorder="1" applyAlignment="1">
      <alignment horizontal="center" wrapText="1"/>
    </xf>
    <xf numFmtId="0" fontId="34" fillId="3" borderId="14" xfId="0" applyFont="1" applyFill="1" applyBorder="1" applyAlignment="1">
      <alignment horizont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2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7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18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10" fontId="4" fillId="0" borderId="23" xfId="0" applyNumberFormat="1" applyFont="1" applyBorder="1" applyAlignment="1" applyProtection="1">
      <alignment horizontal="center" vertical="center" wrapText="1"/>
      <protection hidden="1"/>
    </xf>
    <xf numFmtId="0" fontId="4" fillId="4" borderId="24" xfId="0" applyFont="1" applyFill="1" applyBorder="1" applyAlignment="1" applyProtection="1">
      <alignment horizontal="center" vertical="center" wrapText="1"/>
      <protection hidden="1"/>
    </xf>
    <xf numFmtId="1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17" xfId="0" applyFont="1" applyFill="1" applyBorder="1" applyAlignment="1">
      <alignment horizontal="center" wrapText="1"/>
    </xf>
    <xf numFmtId="2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4" fillId="5" borderId="17" xfId="0" applyFont="1" applyFill="1" applyBorder="1" applyAlignment="1">
      <alignment horizontal="center" wrapText="1"/>
    </xf>
    <xf numFmtId="0" fontId="34" fillId="5" borderId="18" xfId="0" applyFont="1" applyFill="1" applyBorder="1" applyAlignment="1">
      <alignment horizontal="center" wrapText="1"/>
    </xf>
    <xf numFmtId="0" fontId="4" fillId="4" borderId="25" xfId="0" applyFont="1" applyFill="1" applyBorder="1" applyAlignment="1" applyProtection="1">
      <alignment horizontal="center" vertical="center" wrapText="1"/>
      <protection hidden="1"/>
    </xf>
    <xf numFmtId="0" fontId="34" fillId="3" borderId="18" xfId="0" applyFont="1" applyFill="1" applyBorder="1" applyAlignment="1">
      <alignment horizontal="center" wrapText="1"/>
    </xf>
    <xf numFmtId="0" fontId="4" fillId="2" borderId="30" xfId="0" applyFont="1" applyFill="1" applyBorder="1" applyAlignment="1" applyProtection="1">
      <alignment vertical="center" wrapText="1"/>
      <protection hidden="1"/>
    </xf>
    <xf numFmtId="0" fontId="4" fillId="2" borderId="31" xfId="0" applyFont="1" applyFill="1" applyBorder="1" applyAlignment="1" applyProtection="1">
      <alignment vertical="center" wrapText="1"/>
      <protection hidden="1"/>
    </xf>
    <xf numFmtId="1" fontId="4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33" xfId="0" applyFont="1" applyFill="1" applyBorder="1" applyAlignment="1">
      <alignment horizontal="center" wrapText="1"/>
    </xf>
    <xf numFmtId="2" fontId="4" fillId="3" borderId="32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3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6" fillId="0" borderId="0" xfId="0" applyFont="1"/>
    <xf numFmtId="0" fontId="27" fillId="0" borderId="0" xfId="0" applyFont="1"/>
    <xf numFmtId="0" fontId="4" fillId="0" borderId="0" xfId="0" applyFont="1" applyAlignment="1" applyProtection="1">
      <alignment horizontal="left" vertical="center"/>
      <protection hidden="1"/>
    </xf>
    <xf numFmtId="0" fontId="4" fillId="2" borderId="36" xfId="0" quotePrefix="1" applyFont="1" applyFill="1" applyBorder="1" applyAlignment="1" applyProtection="1">
      <alignment horizontal="center" vertical="center" wrapText="1"/>
      <protection hidden="1"/>
    </xf>
    <xf numFmtId="49" fontId="4" fillId="2" borderId="37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8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9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40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49" fontId="4" fillId="2" borderId="4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3" xfId="0" applyFont="1" applyFill="1" applyBorder="1" applyAlignment="1" applyProtection="1">
      <alignment vertical="center" wrapText="1"/>
      <protection hidden="1"/>
    </xf>
    <xf numFmtId="1" fontId="4" fillId="3" borderId="4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5" xfId="0" applyFont="1" applyFill="1" applyBorder="1" applyAlignment="1" applyProtection="1">
      <alignment vertical="center" wrapText="1"/>
      <protection hidden="1"/>
    </xf>
    <xf numFmtId="49" fontId="4" fillId="2" borderId="44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38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0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5" xfId="0" applyNumberFormat="1" applyFont="1" applyBorder="1" applyAlignment="1" applyProtection="1">
      <alignment horizontal="center" vertical="center" wrapText="1"/>
      <protection hidden="1"/>
    </xf>
    <xf numFmtId="0" fontId="4" fillId="2" borderId="48" xfId="0" applyFont="1" applyFill="1" applyBorder="1" applyAlignment="1" applyProtection="1">
      <alignment vertical="center" wrapText="1"/>
      <protection hidden="1"/>
    </xf>
    <xf numFmtId="49" fontId="4" fillId="2" borderId="35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9" xfId="0" applyNumberFormat="1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Protection="1">
      <protection locked="0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3" fillId="0" borderId="2" xfId="0" applyFont="1" applyBorder="1" applyAlignment="1" applyProtection="1">
      <alignment horizontal="center" wrapText="1"/>
      <protection locked="0"/>
    </xf>
    <xf numFmtId="0" fontId="26" fillId="0" borderId="3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left" vertical="center" wrapText="1"/>
      <protection hidden="1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3" fillId="0" borderId="3" xfId="0" applyFont="1" applyBorder="1" applyAlignment="1">
      <alignment horizontal="center" vertical="top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left" vertical="center" wrapText="1"/>
      <protection hidden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16" xfId="0" applyFont="1" applyFill="1" applyBorder="1" applyAlignment="1" applyProtection="1">
      <alignment horizontal="left" vertical="center" wrapText="1"/>
      <protection hidden="1"/>
    </xf>
    <xf numFmtId="0" fontId="4" fillId="2" borderId="42" xfId="0" applyFont="1" applyFill="1" applyBorder="1" applyAlignment="1" applyProtection="1">
      <alignment horizontal="left" vertical="center" wrapText="1"/>
      <protection hidden="1"/>
    </xf>
    <xf numFmtId="0" fontId="0" fillId="0" borderId="42" xfId="0" applyBorder="1" applyAlignment="1">
      <alignment horizontal="left" vertical="center" wrapText="1"/>
    </xf>
    <xf numFmtId="0" fontId="4" fillId="2" borderId="40" xfId="0" applyFont="1" applyFill="1" applyBorder="1" applyAlignment="1" applyProtection="1">
      <alignment horizontal="left" vertical="center" wrapText="1"/>
      <protection hidden="1"/>
    </xf>
    <xf numFmtId="0" fontId="4" fillId="2" borderId="22" xfId="0" applyFont="1" applyFill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4" fillId="2" borderId="19" xfId="0" applyFont="1" applyFill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center" wrapText="1"/>
      <protection hidden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  <protection hidden="1"/>
    </xf>
    <xf numFmtId="0" fontId="4" fillId="2" borderId="21" xfId="0" applyFont="1" applyFill="1" applyBorder="1" applyAlignment="1" applyProtection="1">
      <alignment horizontal="left" vertical="center" wrapText="1"/>
      <protection hidden="1"/>
    </xf>
    <xf numFmtId="0" fontId="4" fillId="2" borderId="46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5" fillId="2" borderId="7" xfId="0" applyFont="1" applyFill="1" applyBorder="1" applyAlignment="1" applyProtection="1">
      <alignment horizontal="center" vertical="center" wrapText="1"/>
      <protection hidden="1"/>
    </xf>
    <xf numFmtId="0" fontId="35" fillId="2" borderId="3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 vertical="top"/>
    </xf>
    <xf numFmtId="0" fontId="8" fillId="0" borderId="2" xfId="0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.yurov@naftogazteplo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87B4-790B-48B7-B80C-52DD8C29E8C4}">
  <dimension ref="A1:P79"/>
  <sheetViews>
    <sheetView tabSelected="1" zoomScale="80" zoomScaleNormal="80" workbookViewId="0">
      <selection activeCell="F83" sqref="F83"/>
    </sheetView>
  </sheetViews>
  <sheetFormatPr defaultRowHeight="14.4"/>
  <cols>
    <col min="5" max="5" width="11.6640625" customWidth="1"/>
    <col min="8" max="8" width="51.44140625" customWidth="1"/>
    <col min="11" max="11" width="14.77734375" customWidth="1"/>
    <col min="13" max="13" width="15.6640625" customWidth="1"/>
    <col min="14" max="14" width="14.77734375" customWidth="1"/>
    <col min="15" max="15" width="15" customWidth="1"/>
    <col min="16" max="16" width="13.77734375" customWidth="1"/>
  </cols>
  <sheetData>
    <row r="1" spans="1:16" ht="17.399999999999999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96"/>
      <c r="P1" s="96"/>
    </row>
    <row r="2" spans="1:16" ht="18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 t="s">
        <v>0</v>
      </c>
      <c r="P2" s="15"/>
    </row>
    <row r="3" spans="1:16" ht="1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 t="s">
        <v>1</v>
      </c>
      <c r="P3" s="13"/>
    </row>
    <row r="4" spans="1:16" ht="18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 t="s">
        <v>2</v>
      </c>
      <c r="P4" s="13"/>
    </row>
    <row r="5" spans="1:16" ht="1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 t="s">
        <v>3</v>
      </c>
      <c r="P5" s="13"/>
    </row>
    <row r="6" spans="1:16" ht="1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 t="s">
        <v>4</v>
      </c>
      <c r="P6" s="13"/>
    </row>
    <row r="7" spans="1:16" ht="17.399999999999999">
      <c r="A7" s="97" t="s">
        <v>5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ht="17.399999999999999">
      <c r="A8" s="98" t="s">
        <v>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ht="22.8">
      <c r="A9" s="16"/>
      <c r="B9" s="1"/>
      <c r="C9" s="1"/>
      <c r="D9" s="1"/>
      <c r="E9" s="1"/>
      <c r="F9" s="1"/>
      <c r="G9" s="17"/>
      <c r="H9" s="18" t="s">
        <v>7</v>
      </c>
      <c r="I9" s="99" t="s">
        <v>195</v>
      </c>
      <c r="J9" s="99"/>
      <c r="K9" s="19">
        <v>2024</v>
      </c>
      <c r="L9" s="20" t="s">
        <v>8</v>
      </c>
      <c r="M9" s="17"/>
      <c r="N9" s="21"/>
      <c r="O9" s="20"/>
      <c r="P9" s="17"/>
    </row>
    <row r="10" spans="1:16">
      <c r="A10" s="22"/>
      <c r="B10" s="23"/>
      <c r="C10" s="24"/>
      <c r="D10" s="24"/>
      <c r="E10" s="24"/>
      <c r="F10" s="24"/>
      <c r="G10" s="22"/>
      <c r="H10" s="17"/>
      <c r="I10" s="100" t="s">
        <v>9</v>
      </c>
      <c r="J10" s="100"/>
      <c r="K10" s="24"/>
      <c r="L10" s="22"/>
      <c r="M10" s="22"/>
      <c r="N10" s="22"/>
      <c r="O10" s="22"/>
      <c r="P10" s="22"/>
    </row>
    <row r="11" spans="1:16" ht="23.4" customHeight="1">
      <c r="A11" s="25"/>
      <c r="B11" s="26"/>
      <c r="C11" s="26"/>
      <c r="D11" s="101" t="s">
        <v>10</v>
      </c>
      <c r="E11" s="101"/>
      <c r="F11" s="101"/>
      <c r="G11" s="101"/>
      <c r="H11" s="101"/>
      <c r="I11" s="101"/>
      <c r="J11" s="101"/>
      <c r="K11" s="101"/>
      <c r="L11" s="101"/>
      <c r="M11" s="101" t="s">
        <v>11</v>
      </c>
      <c r="N11" s="101"/>
      <c r="O11" s="101"/>
      <c r="P11" s="26"/>
    </row>
    <row r="12" spans="1:16" ht="51.6" customHeight="1">
      <c r="A12" s="25"/>
      <c r="B12" s="26"/>
      <c r="C12" s="26"/>
      <c r="D12" s="105" t="s">
        <v>12</v>
      </c>
      <c r="E12" s="106"/>
      <c r="F12" s="106"/>
      <c r="G12" s="106"/>
      <c r="H12" s="106"/>
      <c r="I12" s="106"/>
      <c r="J12" s="106"/>
      <c r="K12" s="106"/>
      <c r="L12" s="107"/>
      <c r="M12" s="101" t="s">
        <v>13</v>
      </c>
      <c r="N12" s="101"/>
      <c r="O12" s="101"/>
      <c r="P12" s="26"/>
    </row>
    <row r="13" spans="1:16" ht="21" customHeight="1">
      <c r="A13" s="25"/>
      <c r="B13" s="26"/>
      <c r="C13" s="27"/>
      <c r="D13" s="2" t="s">
        <v>14</v>
      </c>
      <c r="E13" s="27"/>
      <c r="F13" s="27"/>
      <c r="G13" s="27"/>
      <c r="H13" s="28"/>
      <c r="I13" s="27"/>
      <c r="J13" s="27"/>
      <c r="K13" s="27"/>
      <c r="L13" s="27"/>
      <c r="M13" s="27"/>
      <c r="N13" s="29"/>
      <c r="O13" s="29"/>
      <c r="P13" s="29"/>
    </row>
    <row r="14" spans="1:16" ht="28.2" customHeight="1">
      <c r="A14" s="3"/>
      <c r="B14" s="26"/>
      <c r="C14" s="25"/>
      <c r="D14" s="3" t="s">
        <v>15</v>
      </c>
      <c r="E14" s="25"/>
      <c r="F14" s="108" t="s">
        <v>16</v>
      </c>
      <c r="G14" s="108"/>
      <c r="H14" s="108"/>
      <c r="I14" s="108"/>
      <c r="J14" s="108"/>
      <c r="K14" s="30" t="s">
        <v>17</v>
      </c>
      <c r="L14" s="109" t="s">
        <v>147</v>
      </c>
      <c r="M14" s="109"/>
      <c r="N14" s="109"/>
      <c r="O14" s="109"/>
      <c r="P14" s="25"/>
    </row>
    <row r="15" spans="1:16" ht="19.2" customHeight="1">
      <c r="A15" s="3"/>
      <c r="B15" s="31"/>
      <c r="C15" s="25"/>
      <c r="D15" s="3" t="s">
        <v>18</v>
      </c>
      <c r="E15" s="25"/>
      <c r="F15" s="110" t="s">
        <v>148</v>
      </c>
      <c r="G15" s="110"/>
      <c r="H15" s="110"/>
      <c r="I15" s="110"/>
      <c r="J15" s="110"/>
      <c r="K15" s="108"/>
      <c r="L15" s="110"/>
      <c r="M15" s="110"/>
      <c r="N15" s="110"/>
      <c r="O15" s="110"/>
      <c r="P15" s="25"/>
    </row>
    <row r="16" spans="1:16">
      <c r="A16" s="32"/>
      <c r="B16" s="33"/>
      <c r="C16" s="34"/>
      <c r="D16" s="34"/>
      <c r="E16" s="33"/>
      <c r="F16" s="111" t="s">
        <v>19</v>
      </c>
      <c r="G16" s="111"/>
      <c r="H16" s="111"/>
      <c r="I16" s="111"/>
      <c r="J16" s="111"/>
      <c r="K16" s="111"/>
      <c r="L16" s="111"/>
      <c r="M16" s="111"/>
      <c r="N16" s="111"/>
      <c r="O16" s="111"/>
      <c r="P16" s="34"/>
    </row>
    <row r="17" spans="1:16" ht="15.6">
      <c r="A17" s="3"/>
      <c r="B17" s="31"/>
      <c r="C17" s="3"/>
      <c r="D17" s="112" t="s">
        <v>149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3"/>
    </row>
    <row r="18" spans="1:16">
      <c r="A18" s="4"/>
      <c r="B18" s="35"/>
      <c r="C18" s="36"/>
      <c r="D18" s="113" t="s">
        <v>20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36"/>
    </row>
    <row r="19" spans="1:16" ht="15" thickBo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ht="145.80000000000001" thickBot="1">
      <c r="A20" s="37" t="s">
        <v>21</v>
      </c>
      <c r="B20" s="114" t="s">
        <v>22</v>
      </c>
      <c r="C20" s="114"/>
      <c r="D20" s="114"/>
      <c r="E20" s="114"/>
      <c r="F20" s="114"/>
      <c r="G20" s="114"/>
      <c r="H20" s="114"/>
      <c r="I20" s="38" t="s">
        <v>23</v>
      </c>
      <c r="J20" s="38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8" t="s">
        <v>30</v>
      </c>
    </row>
    <row r="21" spans="1:16" ht="15" thickBot="1">
      <c r="A21" s="38" t="s">
        <v>31</v>
      </c>
      <c r="B21" s="114" t="s">
        <v>32</v>
      </c>
      <c r="C21" s="114"/>
      <c r="D21" s="114"/>
      <c r="E21" s="114"/>
      <c r="F21" s="114"/>
      <c r="G21" s="114"/>
      <c r="H21" s="114"/>
      <c r="I21" s="39" t="s">
        <v>33</v>
      </c>
      <c r="J21" s="39">
        <v>1</v>
      </c>
      <c r="K21" s="75">
        <v>2</v>
      </c>
      <c r="L21" s="39">
        <v>3</v>
      </c>
      <c r="M21" s="38">
        <v>4</v>
      </c>
      <c r="N21" s="38">
        <v>5</v>
      </c>
      <c r="O21" s="38">
        <v>6</v>
      </c>
      <c r="P21" s="38">
        <v>7</v>
      </c>
    </row>
    <row r="22" spans="1:16">
      <c r="A22" s="40" t="s">
        <v>34</v>
      </c>
      <c r="B22" s="115" t="s">
        <v>35</v>
      </c>
      <c r="C22" s="116"/>
      <c r="D22" s="116"/>
      <c r="E22" s="116"/>
      <c r="F22" s="116"/>
      <c r="G22" s="116"/>
      <c r="H22" s="117"/>
      <c r="I22" s="76" t="s">
        <v>36</v>
      </c>
      <c r="J22" s="77">
        <f>SUM(K22:L22)</f>
        <v>24</v>
      </c>
      <c r="K22" s="78">
        <f>SUM(K23,K27,K28,K31)</f>
        <v>24</v>
      </c>
      <c r="L22" s="41">
        <f>SUM(L23,L27,L28,L31)</f>
        <v>0</v>
      </c>
      <c r="M22" s="42"/>
      <c r="N22" s="43">
        <f>IF(SUM(K23,K27,K28,K31)=0,0,ROUND((N23*K23+N27*K27+N28*K28+N31*K31)/SUM(K23,K27,K28,K31),2))</f>
        <v>1.1200000000000001</v>
      </c>
      <c r="O22" s="44"/>
      <c r="P22" s="45"/>
    </row>
    <row r="23" spans="1:16">
      <c r="A23" s="40" t="s">
        <v>37</v>
      </c>
      <c r="B23" s="102" t="s">
        <v>38</v>
      </c>
      <c r="C23" s="103"/>
      <c r="D23" s="103"/>
      <c r="E23" s="103"/>
      <c r="F23" s="103"/>
      <c r="G23" s="103"/>
      <c r="H23" s="104"/>
      <c r="I23" s="79" t="s">
        <v>39</v>
      </c>
      <c r="J23" s="80">
        <f>SUM(K23:L23)</f>
        <v>21</v>
      </c>
      <c r="K23" s="81">
        <f>SUM(K24:K26)</f>
        <v>21</v>
      </c>
      <c r="L23" s="46">
        <f>SUM(L24:L26)</f>
        <v>0</v>
      </c>
      <c r="M23" s="47"/>
      <c r="N23" s="48">
        <f>IF(SUM(N24:N26)=0,0,ROUND(SUMPRODUCT(N24:N26,K24:K26)/SUM(K24:K26),2))</f>
        <v>1.1399999999999999</v>
      </c>
      <c r="O23" s="49"/>
      <c r="P23" s="50"/>
    </row>
    <row r="24" spans="1:16" ht="26.4">
      <c r="A24" s="40" t="s">
        <v>40</v>
      </c>
      <c r="B24" s="120" t="s">
        <v>41</v>
      </c>
      <c r="C24" s="121"/>
      <c r="D24" s="121"/>
      <c r="E24" s="121"/>
      <c r="F24" s="121"/>
      <c r="G24" s="121"/>
      <c r="H24" s="121"/>
      <c r="I24" s="79" t="s">
        <v>42</v>
      </c>
      <c r="J24" s="80">
        <f>SUM(K24:L24)</f>
        <v>16</v>
      </c>
      <c r="K24" s="82">
        <v>16</v>
      </c>
      <c r="L24" s="51">
        <v>0</v>
      </c>
      <c r="M24" s="52" t="s">
        <v>43</v>
      </c>
      <c r="N24" s="53">
        <v>1</v>
      </c>
      <c r="O24" s="51"/>
      <c r="P24" s="54"/>
    </row>
    <row r="25" spans="1:16" ht="26.4">
      <c r="A25" s="40" t="s">
        <v>44</v>
      </c>
      <c r="B25" s="122" t="s">
        <v>45</v>
      </c>
      <c r="C25" s="122"/>
      <c r="D25" s="122"/>
      <c r="E25" s="122"/>
      <c r="F25" s="122"/>
      <c r="G25" s="122"/>
      <c r="H25" s="122"/>
      <c r="I25" s="79" t="s">
        <v>46</v>
      </c>
      <c r="J25" s="80">
        <f>SUM(K25:L25)</f>
        <v>5</v>
      </c>
      <c r="K25" s="82">
        <v>5</v>
      </c>
      <c r="L25" s="51">
        <v>0</v>
      </c>
      <c r="M25" s="52" t="s">
        <v>43</v>
      </c>
      <c r="N25" s="53">
        <v>1.6</v>
      </c>
      <c r="O25" s="51"/>
      <c r="P25" s="54"/>
    </row>
    <row r="26" spans="1:16" ht="26.4">
      <c r="A26" s="40" t="s">
        <v>47</v>
      </c>
      <c r="B26" s="102" t="s">
        <v>48</v>
      </c>
      <c r="C26" s="118"/>
      <c r="D26" s="118"/>
      <c r="E26" s="118"/>
      <c r="F26" s="118"/>
      <c r="G26" s="118"/>
      <c r="H26" s="119"/>
      <c r="I26" s="83" t="s">
        <v>49</v>
      </c>
      <c r="J26" s="80">
        <f t="shared" ref="J26:J33" si="0">SUM(K26:L26)</f>
        <v>0</v>
      </c>
      <c r="K26" s="82"/>
      <c r="L26" s="51"/>
      <c r="M26" s="55" t="s">
        <v>50</v>
      </c>
      <c r="N26" s="53"/>
      <c r="O26" s="51"/>
      <c r="P26" s="54"/>
    </row>
    <row r="27" spans="1:16">
      <c r="A27" s="40" t="s">
        <v>51</v>
      </c>
      <c r="B27" s="102" t="s">
        <v>157</v>
      </c>
      <c r="C27" s="118"/>
      <c r="D27" s="118"/>
      <c r="E27" s="118"/>
      <c r="F27" s="118"/>
      <c r="G27" s="118"/>
      <c r="H27" s="119"/>
      <c r="I27" s="83" t="s">
        <v>52</v>
      </c>
      <c r="J27" s="80">
        <f t="shared" si="0"/>
        <v>0</v>
      </c>
      <c r="K27" s="82"/>
      <c r="L27" s="51"/>
      <c r="M27" s="55" t="s">
        <v>158</v>
      </c>
      <c r="N27" s="53"/>
      <c r="O27" s="51"/>
      <c r="P27" s="54"/>
    </row>
    <row r="28" spans="1:16">
      <c r="A28" s="40" t="s">
        <v>58</v>
      </c>
      <c r="B28" s="102" t="s">
        <v>159</v>
      </c>
      <c r="C28" s="118"/>
      <c r="D28" s="118"/>
      <c r="E28" s="118"/>
      <c r="F28" s="118"/>
      <c r="G28" s="118"/>
      <c r="H28" s="119"/>
      <c r="I28" s="83" t="s">
        <v>54</v>
      </c>
      <c r="J28" s="80">
        <f t="shared" si="0"/>
        <v>3</v>
      </c>
      <c r="K28" s="81">
        <f>SUM(K29:K30)</f>
        <v>3</v>
      </c>
      <c r="L28" s="56">
        <f>SUM(L29:L30)</f>
        <v>0</v>
      </c>
      <c r="M28" s="57"/>
      <c r="N28" s="48">
        <f>IF(SUM(N29:N30)=0,0,ROUND(SUMPRODUCT(N29:N30,K29:K30)/SUM(K29:K30),2))</f>
        <v>1</v>
      </c>
      <c r="O28" s="59"/>
      <c r="P28" s="60"/>
    </row>
    <row r="29" spans="1:16" ht="26.4">
      <c r="A29" s="40" t="s">
        <v>60</v>
      </c>
      <c r="B29" s="102" t="s">
        <v>53</v>
      </c>
      <c r="C29" s="103"/>
      <c r="D29" s="103"/>
      <c r="E29" s="103"/>
      <c r="F29" s="103"/>
      <c r="G29" s="103"/>
      <c r="H29" s="104"/>
      <c r="I29" s="83" t="s">
        <v>57</v>
      </c>
      <c r="J29" s="80">
        <f t="shared" si="0"/>
        <v>3</v>
      </c>
      <c r="K29" s="82">
        <v>3</v>
      </c>
      <c r="L29" s="51">
        <v>0</v>
      </c>
      <c r="M29" s="61" t="s">
        <v>55</v>
      </c>
      <c r="N29" s="53">
        <v>1</v>
      </c>
      <c r="O29" s="51"/>
      <c r="P29" s="54"/>
    </row>
    <row r="30" spans="1:16" ht="26.4">
      <c r="A30" s="40" t="s">
        <v>62</v>
      </c>
      <c r="B30" s="123" t="s">
        <v>56</v>
      </c>
      <c r="C30" s="124"/>
      <c r="D30" s="124"/>
      <c r="E30" s="124"/>
      <c r="F30" s="124"/>
      <c r="G30" s="124"/>
      <c r="H30" s="125"/>
      <c r="I30" s="83" t="s">
        <v>59</v>
      </c>
      <c r="J30" s="80">
        <f t="shared" si="0"/>
        <v>0</v>
      </c>
      <c r="K30" s="82"/>
      <c r="L30" s="51"/>
      <c r="M30" s="52" t="s">
        <v>43</v>
      </c>
      <c r="N30" s="53"/>
      <c r="O30" s="51"/>
      <c r="P30" s="54"/>
    </row>
    <row r="31" spans="1:16">
      <c r="A31" s="40" t="s">
        <v>160</v>
      </c>
      <c r="B31" s="102" t="s">
        <v>161</v>
      </c>
      <c r="C31" s="103"/>
      <c r="D31" s="103"/>
      <c r="E31" s="103"/>
      <c r="F31" s="103"/>
      <c r="G31" s="103"/>
      <c r="H31" s="104"/>
      <c r="I31" s="83" t="s">
        <v>61</v>
      </c>
      <c r="J31" s="80">
        <f t="shared" si="0"/>
        <v>0</v>
      </c>
      <c r="K31" s="81">
        <f>SUM(K32:K33)</f>
        <v>0</v>
      </c>
      <c r="L31" s="56">
        <f>SUM(L32:L33)</f>
        <v>0</v>
      </c>
      <c r="M31" s="57"/>
      <c r="N31" s="48">
        <f>IF(SUM(N32:N33)=0,0,ROUND(SUMPRODUCT(N32:N33,K32:K33)/SUM(K32:K33),2))</f>
        <v>0</v>
      </c>
      <c r="O31" s="59"/>
      <c r="P31" s="62"/>
    </row>
    <row r="32" spans="1:16" ht="26.4">
      <c r="A32" s="40" t="s">
        <v>162</v>
      </c>
      <c r="B32" s="102" t="s">
        <v>53</v>
      </c>
      <c r="C32" s="103"/>
      <c r="D32" s="103"/>
      <c r="E32" s="103"/>
      <c r="F32" s="103"/>
      <c r="G32" s="103"/>
      <c r="H32" s="104"/>
      <c r="I32" s="83" t="s">
        <v>63</v>
      </c>
      <c r="J32" s="80">
        <f t="shared" si="0"/>
        <v>0</v>
      </c>
      <c r="K32" s="82"/>
      <c r="L32" s="51"/>
      <c r="M32" s="61" t="s">
        <v>55</v>
      </c>
      <c r="N32" s="53"/>
      <c r="O32" s="51"/>
      <c r="P32" s="54"/>
    </row>
    <row r="33" spans="1:16" ht="27" thickBot="1">
      <c r="A33" s="84" t="s">
        <v>163</v>
      </c>
      <c r="B33" s="126" t="s">
        <v>56</v>
      </c>
      <c r="C33" s="127"/>
      <c r="D33" s="127"/>
      <c r="E33" s="127"/>
      <c r="F33" s="127"/>
      <c r="G33" s="127"/>
      <c r="H33" s="128"/>
      <c r="I33" s="79" t="s">
        <v>66</v>
      </c>
      <c r="J33" s="85">
        <f t="shared" si="0"/>
        <v>0</v>
      </c>
      <c r="K33" s="82"/>
      <c r="L33" s="51"/>
      <c r="M33" s="52" t="s">
        <v>43</v>
      </c>
      <c r="N33" s="53"/>
      <c r="O33" s="51"/>
      <c r="P33" s="54"/>
    </row>
    <row r="34" spans="1:16">
      <c r="A34" s="86" t="s">
        <v>64</v>
      </c>
      <c r="B34" s="102" t="s">
        <v>65</v>
      </c>
      <c r="C34" s="103"/>
      <c r="D34" s="103"/>
      <c r="E34" s="103"/>
      <c r="F34" s="103"/>
      <c r="G34" s="103"/>
      <c r="H34" s="104"/>
      <c r="I34" s="76" t="s">
        <v>68</v>
      </c>
      <c r="J34" s="77">
        <f t="shared" ref="J34:J39" si="1">SUM(K34:L34)</f>
        <v>0</v>
      </c>
      <c r="K34" s="81">
        <f>SUM(K35:K38)</f>
        <v>0</v>
      </c>
      <c r="L34" s="56">
        <f>SUM(L35:L38)</f>
        <v>0</v>
      </c>
      <c r="M34" s="57"/>
      <c r="N34" s="48">
        <f>IF(SUM(N35:N38)=0,0,ROUND(SUMPRODUCT(N35:N38,K35:K38)/SUM(K35:K38),2))</f>
        <v>0</v>
      </c>
      <c r="O34" s="59"/>
      <c r="P34" s="62"/>
    </row>
    <row r="35" spans="1:16">
      <c r="A35" s="40" t="s">
        <v>67</v>
      </c>
      <c r="B35" s="102" t="s">
        <v>164</v>
      </c>
      <c r="C35" s="118"/>
      <c r="D35" s="118"/>
      <c r="E35" s="118"/>
      <c r="F35" s="118"/>
      <c r="G35" s="118"/>
      <c r="H35" s="119"/>
      <c r="I35" s="83" t="s">
        <v>71</v>
      </c>
      <c r="J35" s="80">
        <f t="shared" si="1"/>
        <v>0</v>
      </c>
      <c r="K35" s="82"/>
      <c r="L35" s="51"/>
      <c r="M35" s="52" t="s">
        <v>69</v>
      </c>
      <c r="N35" s="53"/>
      <c r="O35" s="51"/>
      <c r="P35" s="54"/>
    </row>
    <row r="36" spans="1:16" ht="26.4">
      <c r="A36" s="40" t="s">
        <v>70</v>
      </c>
      <c r="B36" s="102" t="s">
        <v>165</v>
      </c>
      <c r="C36" s="118"/>
      <c r="D36" s="118"/>
      <c r="E36" s="118"/>
      <c r="F36" s="118"/>
      <c r="G36" s="118"/>
      <c r="H36" s="119"/>
      <c r="I36" s="83" t="s">
        <v>74</v>
      </c>
      <c r="J36" s="80">
        <f t="shared" si="1"/>
        <v>0</v>
      </c>
      <c r="K36" s="82"/>
      <c r="L36" s="51"/>
      <c r="M36" s="52" t="s">
        <v>43</v>
      </c>
      <c r="N36" s="53"/>
      <c r="O36" s="51"/>
      <c r="P36" s="54"/>
    </row>
    <row r="37" spans="1:16">
      <c r="A37" s="40" t="s">
        <v>166</v>
      </c>
      <c r="B37" s="102" t="s">
        <v>167</v>
      </c>
      <c r="C37" s="118"/>
      <c r="D37" s="118"/>
      <c r="E37" s="118"/>
      <c r="F37" s="118"/>
      <c r="G37" s="118"/>
      <c r="H37" s="119"/>
      <c r="I37" s="83" t="s">
        <v>77</v>
      </c>
      <c r="J37" s="80">
        <f t="shared" si="1"/>
        <v>0</v>
      </c>
      <c r="K37" s="82"/>
      <c r="L37" s="51"/>
      <c r="M37" s="52" t="s">
        <v>69</v>
      </c>
      <c r="N37" s="53"/>
      <c r="O37" s="51"/>
      <c r="P37" s="54"/>
    </row>
    <row r="38" spans="1:16" ht="27" thickBot="1">
      <c r="A38" s="84" t="s">
        <v>168</v>
      </c>
      <c r="B38" s="126" t="s">
        <v>169</v>
      </c>
      <c r="C38" s="132"/>
      <c r="D38" s="132"/>
      <c r="E38" s="132"/>
      <c r="F38" s="132"/>
      <c r="G38" s="132"/>
      <c r="H38" s="133"/>
      <c r="I38" s="87" t="s">
        <v>80</v>
      </c>
      <c r="J38" s="85">
        <f t="shared" si="1"/>
        <v>0</v>
      </c>
      <c r="K38" s="82"/>
      <c r="L38" s="51"/>
      <c r="M38" s="52" t="s">
        <v>43</v>
      </c>
      <c r="N38" s="53"/>
      <c r="O38" s="51"/>
      <c r="P38" s="54"/>
    </row>
    <row r="39" spans="1:16">
      <c r="A39" s="86" t="s">
        <v>72</v>
      </c>
      <c r="B39" s="134" t="s">
        <v>73</v>
      </c>
      <c r="C39" s="135"/>
      <c r="D39" s="135"/>
      <c r="E39" s="135"/>
      <c r="F39" s="135"/>
      <c r="G39" s="135"/>
      <c r="H39" s="136"/>
      <c r="I39" s="88" t="s">
        <v>83</v>
      </c>
      <c r="J39" s="77">
        <f t="shared" si="1"/>
        <v>0</v>
      </c>
      <c r="K39" s="81">
        <f>SUM(K40,K41,K44)</f>
        <v>0</v>
      </c>
      <c r="L39" s="46">
        <f>SUM(L40,L41,L44)</f>
        <v>0</v>
      </c>
      <c r="M39" s="57"/>
      <c r="N39" s="48">
        <f>IF(SUM(N40,N41,N44)=0,0,ROUND(SUMPRODUCT(N40*K40+N41*K41+N44*K44)/SUM(K40,K41,K44),2))</f>
        <v>0</v>
      </c>
      <c r="O39" s="59"/>
      <c r="P39" s="62"/>
    </row>
    <row r="40" spans="1:16" ht="26.4">
      <c r="A40" s="40" t="s">
        <v>75</v>
      </c>
      <c r="B40" s="102" t="s">
        <v>76</v>
      </c>
      <c r="C40" s="103"/>
      <c r="D40" s="103"/>
      <c r="E40" s="103"/>
      <c r="F40" s="103"/>
      <c r="G40" s="103"/>
      <c r="H40" s="104"/>
      <c r="I40" s="83" t="s">
        <v>86</v>
      </c>
      <c r="J40" s="80">
        <f t="shared" ref="J40:J66" si="2">SUM(K40:L40)</f>
        <v>0</v>
      </c>
      <c r="K40" s="82"/>
      <c r="L40" s="51"/>
      <c r="M40" s="52" t="s">
        <v>55</v>
      </c>
      <c r="N40" s="53"/>
      <c r="O40" s="51"/>
      <c r="P40" s="54"/>
    </row>
    <row r="41" spans="1:16">
      <c r="A41" s="40" t="s">
        <v>78</v>
      </c>
      <c r="B41" s="102" t="s">
        <v>79</v>
      </c>
      <c r="C41" s="103"/>
      <c r="D41" s="103"/>
      <c r="E41" s="103"/>
      <c r="F41" s="103"/>
      <c r="G41" s="103"/>
      <c r="H41" s="104"/>
      <c r="I41" s="83" t="s">
        <v>89</v>
      </c>
      <c r="J41" s="80">
        <f t="shared" si="2"/>
        <v>0</v>
      </c>
      <c r="K41" s="81">
        <f>SUM(K42:K43)</f>
        <v>0</v>
      </c>
      <c r="L41" s="46">
        <f>SUM(L42:L43)</f>
        <v>0</v>
      </c>
      <c r="M41" s="57"/>
      <c r="N41" s="58">
        <f>IF(SUM(N42:N43)=0,0,ROUND(SUMPRODUCT(N42:N43,K42:K43)/SUM(K42:K43),2))</f>
        <v>0</v>
      </c>
      <c r="O41" s="59"/>
      <c r="P41" s="62"/>
    </row>
    <row r="42" spans="1:16">
      <c r="A42" s="40" t="s">
        <v>81</v>
      </c>
      <c r="B42" s="102" t="s">
        <v>82</v>
      </c>
      <c r="C42" s="103"/>
      <c r="D42" s="103"/>
      <c r="E42" s="103"/>
      <c r="F42" s="103"/>
      <c r="G42" s="103"/>
      <c r="H42" s="104"/>
      <c r="I42" s="83" t="s">
        <v>91</v>
      </c>
      <c r="J42" s="80">
        <f t="shared" si="2"/>
        <v>0</v>
      </c>
      <c r="K42" s="82"/>
      <c r="L42" s="51"/>
      <c r="M42" s="52" t="s">
        <v>69</v>
      </c>
      <c r="N42" s="53"/>
      <c r="O42" s="51"/>
      <c r="P42" s="54"/>
    </row>
    <row r="43" spans="1:16" ht="26.4">
      <c r="A43" s="40" t="s">
        <v>84</v>
      </c>
      <c r="B43" s="102" t="s">
        <v>85</v>
      </c>
      <c r="C43" s="103"/>
      <c r="D43" s="103"/>
      <c r="E43" s="103"/>
      <c r="F43" s="103"/>
      <c r="G43" s="103"/>
      <c r="H43" s="104"/>
      <c r="I43" s="83" t="s">
        <v>93</v>
      </c>
      <c r="J43" s="80">
        <f t="shared" si="2"/>
        <v>0</v>
      </c>
      <c r="K43" s="82"/>
      <c r="L43" s="51"/>
      <c r="M43" s="52" t="s">
        <v>55</v>
      </c>
      <c r="N43" s="53"/>
      <c r="O43" s="51"/>
      <c r="P43" s="54"/>
    </row>
    <row r="44" spans="1:16">
      <c r="A44" s="40" t="s">
        <v>87</v>
      </c>
      <c r="B44" s="102" t="s">
        <v>88</v>
      </c>
      <c r="C44" s="103"/>
      <c r="D44" s="103"/>
      <c r="E44" s="103"/>
      <c r="F44" s="103"/>
      <c r="G44" s="103"/>
      <c r="H44" s="104"/>
      <c r="I44" s="83" t="s">
        <v>95</v>
      </c>
      <c r="J44" s="80">
        <f t="shared" si="2"/>
        <v>0</v>
      </c>
      <c r="K44" s="81">
        <f>SUM(K45:K46)</f>
        <v>0</v>
      </c>
      <c r="L44" s="46">
        <f>SUM(L45:L46)</f>
        <v>0</v>
      </c>
      <c r="M44" s="57"/>
      <c r="N44" s="58">
        <f>IF(SUM(N45:N46)=0,0,ROUND(SUMPRODUCT(N45:N46,K45:K46)/SUM(K45:K46),2))</f>
        <v>0</v>
      </c>
      <c r="O44" s="59"/>
      <c r="P44" s="62"/>
    </row>
    <row r="45" spans="1:16">
      <c r="A45" s="40" t="s">
        <v>90</v>
      </c>
      <c r="B45" s="102" t="s">
        <v>82</v>
      </c>
      <c r="C45" s="103"/>
      <c r="D45" s="103"/>
      <c r="E45" s="103"/>
      <c r="F45" s="103"/>
      <c r="G45" s="103"/>
      <c r="H45" s="104"/>
      <c r="I45" s="83" t="s">
        <v>98</v>
      </c>
      <c r="J45" s="80">
        <f>SUM(K45:L45)</f>
        <v>0</v>
      </c>
      <c r="K45" s="82"/>
      <c r="L45" s="51"/>
      <c r="M45" s="52" t="s">
        <v>69</v>
      </c>
      <c r="N45" s="53"/>
      <c r="O45" s="51"/>
      <c r="P45" s="54"/>
    </row>
    <row r="46" spans="1:16" ht="27" thickBot="1">
      <c r="A46" s="84" t="s">
        <v>92</v>
      </c>
      <c r="B46" s="123" t="s">
        <v>85</v>
      </c>
      <c r="C46" s="124"/>
      <c r="D46" s="124"/>
      <c r="E46" s="124"/>
      <c r="F46" s="124"/>
      <c r="G46" s="124"/>
      <c r="H46" s="125"/>
      <c r="I46" s="79" t="s">
        <v>100</v>
      </c>
      <c r="J46" s="89">
        <f t="shared" si="2"/>
        <v>0</v>
      </c>
      <c r="K46" s="82"/>
      <c r="L46" s="51"/>
      <c r="M46" s="52" t="s">
        <v>55</v>
      </c>
      <c r="N46" s="53"/>
      <c r="O46" s="51"/>
      <c r="P46" s="54"/>
    </row>
    <row r="47" spans="1:16">
      <c r="A47" s="86" t="s">
        <v>94</v>
      </c>
      <c r="B47" s="129" t="s">
        <v>170</v>
      </c>
      <c r="C47" s="130"/>
      <c r="D47" s="130"/>
      <c r="E47" s="130"/>
      <c r="F47" s="130"/>
      <c r="G47" s="130"/>
      <c r="H47" s="131"/>
      <c r="I47" s="76" t="s">
        <v>102</v>
      </c>
      <c r="J47" s="90">
        <f t="shared" si="2"/>
        <v>0</v>
      </c>
      <c r="K47" s="81">
        <f>SUM(K48:K52)</f>
        <v>0</v>
      </c>
      <c r="L47" s="46">
        <f>SUM(L48:L52)</f>
        <v>0</v>
      </c>
      <c r="M47" s="57"/>
      <c r="N47" s="58">
        <f>IF(SUM(N48:N52)=0,0,ROUND(SUMPRODUCT(N48:N52,K48:K52)/SUM(K48:K52),2))</f>
        <v>0</v>
      </c>
      <c r="O47" s="59" t="s">
        <v>96</v>
      </c>
      <c r="P47" s="62" t="s">
        <v>96</v>
      </c>
    </row>
    <row r="48" spans="1:16" ht="26.4">
      <c r="A48" s="63" t="s">
        <v>97</v>
      </c>
      <c r="B48" s="102" t="s">
        <v>171</v>
      </c>
      <c r="C48" s="103"/>
      <c r="D48" s="103"/>
      <c r="E48" s="103"/>
      <c r="F48" s="103"/>
      <c r="G48" s="103"/>
      <c r="H48" s="104"/>
      <c r="I48" s="83" t="s">
        <v>105</v>
      </c>
      <c r="J48" s="80">
        <f t="shared" si="2"/>
        <v>0</v>
      </c>
      <c r="K48" s="82"/>
      <c r="L48" s="51"/>
      <c r="M48" s="52" t="s">
        <v>50</v>
      </c>
      <c r="N48" s="53"/>
      <c r="O48" s="51"/>
      <c r="P48" s="54"/>
    </row>
    <row r="49" spans="1:16" ht="26.4">
      <c r="A49" s="63" t="s">
        <v>99</v>
      </c>
      <c r="B49" s="102" t="s">
        <v>172</v>
      </c>
      <c r="C49" s="103"/>
      <c r="D49" s="103"/>
      <c r="E49" s="103"/>
      <c r="F49" s="103"/>
      <c r="G49" s="103"/>
      <c r="H49" s="104"/>
      <c r="I49" s="83" t="s">
        <v>108</v>
      </c>
      <c r="J49" s="80">
        <f t="shared" si="2"/>
        <v>0</v>
      </c>
      <c r="K49" s="82"/>
      <c r="L49" s="51"/>
      <c r="M49" s="52" t="s">
        <v>50</v>
      </c>
      <c r="N49" s="53"/>
      <c r="O49" s="51"/>
      <c r="P49" s="54"/>
    </row>
    <row r="50" spans="1:16" ht="26.4">
      <c r="A50" s="63" t="s">
        <v>101</v>
      </c>
      <c r="B50" s="102" t="s">
        <v>173</v>
      </c>
      <c r="C50" s="103"/>
      <c r="D50" s="103"/>
      <c r="E50" s="103"/>
      <c r="F50" s="103"/>
      <c r="G50" s="103"/>
      <c r="H50" s="104"/>
      <c r="I50" s="83" t="s">
        <v>110</v>
      </c>
      <c r="J50" s="80">
        <f t="shared" si="2"/>
        <v>0</v>
      </c>
      <c r="K50" s="82"/>
      <c r="L50" s="51"/>
      <c r="M50" s="52" t="s">
        <v>103</v>
      </c>
      <c r="N50" s="53"/>
      <c r="O50" s="51"/>
      <c r="P50" s="54"/>
    </row>
    <row r="51" spans="1:16" ht="26.4">
      <c r="A51" s="63" t="s">
        <v>104</v>
      </c>
      <c r="B51" s="102" t="s">
        <v>174</v>
      </c>
      <c r="C51" s="103"/>
      <c r="D51" s="103"/>
      <c r="E51" s="103"/>
      <c r="F51" s="103"/>
      <c r="G51" s="103"/>
      <c r="H51" s="104"/>
      <c r="I51" s="83" t="s">
        <v>113</v>
      </c>
      <c r="J51" s="80">
        <f t="shared" si="2"/>
        <v>0</v>
      </c>
      <c r="K51" s="82"/>
      <c r="L51" s="51"/>
      <c r="M51" s="52" t="s">
        <v>103</v>
      </c>
      <c r="N51" s="53"/>
      <c r="O51" s="51"/>
      <c r="P51" s="54"/>
    </row>
    <row r="52" spans="1:16" ht="27" thickBot="1">
      <c r="A52" s="84" t="s">
        <v>175</v>
      </c>
      <c r="B52" s="102" t="s">
        <v>176</v>
      </c>
      <c r="C52" s="103"/>
      <c r="D52" s="103"/>
      <c r="E52" s="103"/>
      <c r="F52" s="103"/>
      <c r="G52" s="103"/>
      <c r="H52" s="104"/>
      <c r="I52" s="87" t="s">
        <v>116</v>
      </c>
      <c r="J52" s="89">
        <f t="shared" si="2"/>
        <v>0</v>
      </c>
      <c r="K52" s="82"/>
      <c r="L52" s="51"/>
      <c r="M52" s="52" t="s">
        <v>177</v>
      </c>
      <c r="N52" s="91"/>
      <c r="O52" s="51"/>
      <c r="P52" s="54"/>
    </row>
    <row r="53" spans="1:16">
      <c r="A53" s="92" t="s">
        <v>106</v>
      </c>
      <c r="B53" s="129" t="s">
        <v>107</v>
      </c>
      <c r="C53" s="130"/>
      <c r="D53" s="130"/>
      <c r="E53" s="130"/>
      <c r="F53" s="130"/>
      <c r="G53" s="130"/>
      <c r="H53" s="131"/>
      <c r="I53" s="88" t="s">
        <v>118</v>
      </c>
      <c r="J53" s="90">
        <f>SUM(K53:L53)</f>
        <v>0</v>
      </c>
      <c r="K53" s="81">
        <f>SUM(K54:K56,K57,K61,K62,K63)</f>
        <v>0</v>
      </c>
      <c r="L53" s="46">
        <f>SUM(L54:L56,L57,L61,L62,L63)</f>
        <v>0</v>
      </c>
      <c r="M53" s="57"/>
      <c r="N53" s="58">
        <f>IF(SUM(K54:K56,K57,K61,K62,K63)=0,0,ROUND((N54*K54+N55*K55+N56*K56+N57*K57+N61*K61+N62*K62+N63*K63)/SUM(K54:K56,K57,K61,K62,K63),2))</f>
        <v>0</v>
      </c>
      <c r="O53" s="59"/>
      <c r="P53" s="62"/>
    </row>
    <row r="54" spans="1:16">
      <c r="A54" s="40" t="s">
        <v>109</v>
      </c>
      <c r="B54" s="102" t="s">
        <v>178</v>
      </c>
      <c r="C54" s="103"/>
      <c r="D54" s="103"/>
      <c r="E54" s="103"/>
      <c r="F54" s="103"/>
      <c r="G54" s="103"/>
      <c r="H54" s="104"/>
      <c r="I54" s="83" t="s">
        <v>120</v>
      </c>
      <c r="J54" s="80">
        <f t="shared" si="2"/>
        <v>0</v>
      </c>
      <c r="K54" s="82"/>
      <c r="L54" s="51"/>
      <c r="M54" s="52" t="s">
        <v>111</v>
      </c>
      <c r="N54" s="53"/>
      <c r="O54" s="51"/>
      <c r="P54" s="54"/>
    </row>
    <row r="55" spans="1:16">
      <c r="A55" s="40" t="s">
        <v>112</v>
      </c>
      <c r="B55" s="102" t="s">
        <v>179</v>
      </c>
      <c r="C55" s="103"/>
      <c r="D55" s="103"/>
      <c r="E55" s="103"/>
      <c r="F55" s="103"/>
      <c r="G55" s="103"/>
      <c r="H55" s="104"/>
      <c r="I55" s="83" t="s">
        <v>123</v>
      </c>
      <c r="J55" s="80">
        <f t="shared" si="2"/>
        <v>0</v>
      </c>
      <c r="K55" s="82"/>
      <c r="L55" s="51"/>
      <c r="M55" s="52" t="s">
        <v>114</v>
      </c>
      <c r="N55" s="53"/>
      <c r="O55" s="51"/>
      <c r="P55" s="54"/>
    </row>
    <row r="56" spans="1:16" ht="26.4">
      <c r="A56" s="40" t="s">
        <v>115</v>
      </c>
      <c r="B56" s="102" t="s">
        <v>180</v>
      </c>
      <c r="C56" s="103"/>
      <c r="D56" s="103"/>
      <c r="E56" s="103"/>
      <c r="F56" s="103"/>
      <c r="G56" s="103"/>
      <c r="H56" s="104"/>
      <c r="I56" s="83" t="s">
        <v>125</v>
      </c>
      <c r="J56" s="80">
        <f t="shared" si="2"/>
        <v>0</v>
      </c>
      <c r="K56" s="82"/>
      <c r="L56" s="51"/>
      <c r="M56" s="52" t="s">
        <v>55</v>
      </c>
      <c r="N56" s="53"/>
      <c r="O56" s="51"/>
      <c r="P56" s="54"/>
    </row>
    <row r="57" spans="1:16">
      <c r="A57" s="40" t="s">
        <v>117</v>
      </c>
      <c r="B57" s="102" t="s">
        <v>181</v>
      </c>
      <c r="C57" s="103"/>
      <c r="D57" s="103"/>
      <c r="E57" s="103"/>
      <c r="F57" s="103"/>
      <c r="G57" s="103"/>
      <c r="H57" s="104"/>
      <c r="I57" s="83" t="s">
        <v>127</v>
      </c>
      <c r="J57" s="80">
        <f t="shared" si="2"/>
        <v>0</v>
      </c>
      <c r="K57" s="81">
        <f>SUM(K58:K60)</f>
        <v>0</v>
      </c>
      <c r="L57" s="46">
        <f>SUM(L58:L60)</f>
        <v>0</v>
      </c>
      <c r="M57" s="57"/>
      <c r="N57" s="58">
        <f>IF(SUM(N58:N60)=0,0,ROUND(SUMPRODUCT(N58:N60,K58:K60)/SUM(K58:K60),2))</f>
        <v>0</v>
      </c>
      <c r="O57" s="59"/>
      <c r="P57" s="62"/>
    </row>
    <row r="58" spans="1:16">
      <c r="A58" s="40" t="s">
        <v>119</v>
      </c>
      <c r="B58" s="102" t="s">
        <v>182</v>
      </c>
      <c r="C58" s="103"/>
      <c r="D58" s="103"/>
      <c r="E58" s="103"/>
      <c r="F58" s="103"/>
      <c r="G58" s="103"/>
      <c r="H58" s="104"/>
      <c r="I58" s="83" t="s">
        <v>129</v>
      </c>
      <c r="J58" s="80">
        <f t="shared" si="2"/>
        <v>0</v>
      </c>
      <c r="K58" s="82"/>
      <c r="L58" s="51"/>
      <c r="M58" s="52" t="s">
        <v>121</v>
      </c>
      <c r="N58" s="53"/>
      <c r="O58" s="51"/>
      <c r="P58" s="54"/>
    </row>
    <row r="59" spans="1:16">
      <c r="A59" s="40" t="s">
        <v>122</v>
      </c>
      <c r="B59" s="102" t="s">
        <v>183</v>
      </c>
      <c r="C59" s="103"/>
      <c r="D59" s="103"/>
      <c r="E59" s="103"/>
      <c r="F59" s="103"/>
      <c r="G59" s="103"/>
      <c r="H59" s="104"/>
      <c r="I59" s="83" t="s">
        <v>131</v>
      </c>
      <c r="J59" s="80">
        <f t="shared" si="2"/>
        <v>0</v>
      </c>
      <c r="K59" s="82"/>
      <c r="L59" s="51"/>
      <c r="M59" s="52" t="s">
        <v>111</v>
      </c>
      <c r="N59" s="53"/>
      <c r="O59" s="51"/>
      <c r="P59" s="54"/>
    </row>
    <row r="60" spans="1:16">
      <c r="A60" s="40" t="s">
        <v>124</v>
      </c>
      <c r="B60" s="102" t="s">
        <v>184</v>
      </c>
      <c r="C60" s="103"/>
      <c r="D60" s="103"/>
      <c r="E60" s="103"/>
      <c r="F60" s="103"/>
      <c r="G60" s="103"/>
      <c r="H60" s="104"/>
      <c r="I60" s="83" t="s">
        <v>133</v>
      </c>
      <c r="J60" s="80">
        <f t="shared" si="2"/>
        <v>0</v>
      </c>
      <c r="K60" s="82"/>
      <c r="L60" s="51"/>
      <c r="M60" s="52" t="s">
        <v>114</v>
      </c>
      <c r="N60" s="53"/>
      <c r="O60" s="51"/>
      <c r="P60" s="54"/>
    </row>
    <row r="61" spans="1:16">
      <c r="A61" s="64" t="s">
        <v>126</v>
      </c>
      <c r="B61" s="102" t="s">
        <v>185</v>
      </c>
      <c r="C61" s="103"/>
      <c r="D61" s="103"/>
      <c r="E61" s="103"/>
      <c r="F61" s="103"/>
      <c r="G61" s="103"/>
      <c r="H61" s="104"/>
      <c r="I61" s="83" t="s">
        <v>135</v>
      </c>
      <c r="J61" s="80">
        <f t="shared" si="2"/>
        <v>0</v>
      </c>
      <c r="K61" s="82"/>
      <c r="L61" s="51"/>
      <c r="M61" s="52" t="s">
        <v>111</v>
      </c>
      <c r="N61" s="53"/>
      <c r="O61" s="51"/>
      <c r="P61" s="54"/>
    </row>
    <row r="62" spans="1:16">
      <c r="A62" s="64" t="s">
        <v>128</v>
      </c>
      <c r="B62" s="102" t="s">
        <v>186</v>
      </c>
      <c r="C62" s="103"/>
      <c r="D62" s="103"/>
      <c r="E62" s="103"/>
      <c r="F62" s="103"/>
      <c r="G62" s="103"/>
      <c r="H62" s="104"/>
      <c r="I62" s="83" t="s">
        <v>137</v>
      </c>
      <c r="J62" s="80">
        <f t="shared" si="2"/>
        <v>0</v>
      </c>
      <c r="K62" s="82"/>
      <c r="L62" s="51"/>
      <c r="M62" s="52" t="s">
        <v>111</v>
      </c>
      <c r="N62" s="53"/>
      <c r="O62" s="51"/>
      <c r="P62" s="54"/>
    </row>
    <row r="63" spans="1:16">
      <c r="A63" s="64" t="s">
        <v>130</v>
      </c>
      <c r="B63" s="102" t="s">
        <v>187</v>
      </c>
      <c r="C63" s="103"/>
      <c r="D63" s="103"/>
      <c r="E63" s="103"/>
      <c r="F63" s="103"/>
      <c r="G63" s="103"/>
      <c r="H63" s="104"/>
      <c r="I63" s="83" t="s">
        <v>188</v>
      </c>
      <c r="J63" s="80">
        <f t="shared" si="2"/>
        <v>0</v>
      </c>
      <c r="K63" s="81">
        <f>SUM(K64:K65)</f>
        <v>0</v>
      </c>
      <c r="L63" s="46">
        <f>SUM(L64:L65)</f>
        <v>0</v>
      </c>
      <c r="M63" s="57"/>
      <c r="N63" s="58">
        <f>IF(SUM(N64:N65)=0,0,ROUND(SUMPRODUCT(N64:N65,K64:K65)/SUM(K64:K65),2))</f>
        <v>0</v>
      </c>
      <c r="O63" s="59"/>
      <c r="P63" s="62"/>
    </row>
    <row r="64" spans="1:16" ht="26.4">
      <c r="A64" s="64" t="s">
        <v>132</v>
      </c>
      <c r="B64" s="102" t="s">
        <v>189</v>
      </c>
      <c r="C64" s="103"/>
      <c r="D64" s="103"/>
      <c r="E64" s="103"/>
      <c r="F64" s="103"/>
      <c r="G64" s="103"/>
      <c r="H64" s="104"/>
      <c r="I64" s="83" t="s">
        <v>190</v>
      </c>
      <c r="J64" s="80">
        <f t="shared" si="2"/>
        <v>0</v>
      </c>
      <c r="K64" s="82"/>
      <c r="L64" s="51"/>
      <c r="M64" s="52" t="s">
        <v>55</v>
      </c>
      <c r="N64" s="53"/>
      <c r="O64" s="51"/>
      <c r="P64" s="54"/>
    </row>
    <row r="65" spans="1:16" ht="27" thickBot="1">
      <c r="A65" s="64" t="s">
        <v>134</v>
      </c>
      <c r="B65" s="126" t="s">
        <v>191</v>
      </c>
      <c r="C65" s="127"/>
      <c r="D65" s="127"/>
      <c r="E65" s="127"/>
      <c r="F65" s="127"/>
      <c r="G65" s="127"/>
      <c r="H65" s="128"/>
      <c r="I65" s="87" t="s">
        <v>192</v>
      </c>
      <c r="J65" s="89">
        <f t="shared" si="2"/>
        <v>0</v>
      </c>
      <c r="K65" s="82"/>
      <c r="L65" s="51"/>
      <c r="M65" s="52" t="s">
        <v>50</v>
      </c>
      <c r="N65" s="53"/>
      <c r="O65" s="51"/>
      <c r="P65" s="54"/>
    </row>
    <row r="66" spans="1:16" ht="15" thickBot="1">
      <c r="A66" s="138" t="s">
        <v>136</v>
      </c>
      <c r="B66" s="139"/>
      <c r="C66" s="139"/>
      <c r="D66" s="139"/>
      <c r="E66" s="139"/>
      <c r="F66" s="139"/>
      <c r="G66" s="139"/>
      <c r="H66" s="139"/>
      <c r="I66" s="93" t="s">
        <v>193</v>
      </c>
      <c r="J66" s="94">
        <f t="shared" si="2"/>
        <v>24</v>
      </c>
      <c r="K66" s="95">
        <f>SUM(K22,K34,K39,K47,K53)</f>
        <v>24</v>
      </c>
      <c r="L66" s="65">
        <f>SUM(L22,L34,L39,L47,L53)</f>
        <v>0</v>
      </c>
      <c r="M66" s="66"/>
      <c r="N66" s="67">
        <f>IF(SUM(K22,K34,K39,K47,K53)=0,0,ROUND((N22*K22+N34*K34+N39*K39+N47*K47+N53*K53)/SUM(K22,K34,K39,K47,K53),2))</f>
        <v>1.1200000000000001</v>
      </c>
      <c r="O66" s="65">
        <f>SUM(O24:O27,O29:O30,O32:O33,O35:O38,O40,O42:O43,O45:O46,O48:O52,O54:O56,O58:O62,O64:O65)</f>
        <v>0</v>
      </c>
      <c r="P66" s="68">
        <f>IF(K66=0,0,O66/K66)</f>
        <v>0</v>
      </c>
    </row>
    <row r="67" spans="1:16">
      <c r="A67" s="69"/>
      <c r="B67" s="140" t="s">
        <v>138</v>
      </c>
      <c r="C67" s="140"/>
      <c r="D67" s="140"/>
      <c r="E67" s="140"/>
      <c r="F67" s="140"/>
      <c r="G67" s="140"/>
      <c r="H67" s="140"/>
      <c r="I67" s="140"/>
      <c r="J67" s="140"/>
      <c r="K67" s="69"/>
      <c r="L67" s="69"/>
      <c r="M67" s="69"/>
      <c r="N67" s="69"/>
      <c r="O67" s="69"/>
      <c r="P67" s="69"/>
    </row>
    <row r="68" spans="1:16">
      <c r="A68" s="69"/>
      <c r="B68" s="70" t="s">
        <v>139</v>
      </c>
      <c r="C68" s="70"/>
      <c r="D68" s="70"/>
      <c r="E68" s="70"/>
      <c r="F68" s="70"/>
      <c r="G68" s="70"/>
      <c r="H68" s="70"/>
      <c r="I68" s="70"/>
      <c r="J68" s="71"/>
      <c r="K68" s="71"/>
      <c r="L68" s="71"/>
      <c r="M68" s="71"/>
      <c r="N68" s="71"/>
      <c r="O68" s="71"/>
      <c r="P68" s="71"/>
    </row>
    <row r="69" spans="1:16">
      <c r="A69" s="69"/>
      <c r="B69" s="74" t="s">
        <v>140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1"/>
      <c r="N69" s="71"/>
      <c r="O69" s="71"/>
      <c r="P69" s="71"/>
    </row>
    <row r="70" spans="1:16">
      <c r="A70" s="7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6" ht="15.6">
      <c r="A71" s="3"/>
      <c r="B71" s="32"/>
      <c r="C71" s="1"/>
      <c r="D71" s="1"/>
      <c r="E71" s="1"/>
      <c r="F71" s="1"/>
      <c r="G71" s="1"/>
      <c r="H71" s="1"/>
      <c r="I71" s="1"/>
      <c r="J71" s="1"/>
      <c r="K71" s="73"/>
      <c r="L71" s="73"/>
      <c r="M71" s="1"/>
      <c r="N71" s="73"/>
      <c r="O71" s="73"/>
      <c r="P71" s="73"/>
    </row>
    <row r="72" spans="1:16" ht="1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">
      <c r="A73" s="5"/>
      <c r="B73" s="8" t="s">
        <v>194</v>
      </c>
      <c r="C73" s="8"/>
      <c r="D73" s="8"/>
      <c r="E73" s="3"/>
      <c r="F73" s="3"/>
      <c r="G73" s="10"/>
      <c r="H73" s="6" t="s">
        <v>156</v>
      </c>
      <c r="I73" s="3"/>
      <c r="J73" s="3"/>
      <c r="K73" s="3"/>
      <c r="L73" s="8" t="s">
        <v>154</v>
      </c>
      <c r="M73" s="8"/>
      <c r="N73" s="3"/>
      <c r="O73" s="3"/>
      <c r="P73" s="5"/>
    </row>
    <row r="74" spans="1:16" ht="15.6">
      <c r="B74" s="11"/>
      <c r="C74" s="11"/>
      <c r="D74" s="11"/>
      <c r="E74" s="11"/>
      <c r="F74" s="11"/>
      <c r="G74" s="11"/>
      <c r="H74" s="12" t="s">
        <v>141</v>
      </c>
      <c r="I74" s="11"/>
      <c r="J74" s="11"/>
      <c r="K74" s="11"/>
      <c r="L74" s="137" t="s">
        <v>155</v>
      </c>
      <c r="M74" s="137"/>
      <c r="N74" s="11"/>
      <c r="O74" s="11"/>
    </row>
    <row r="75" spans="1:16" ht="15.6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6" ht="15.6">
      <c r="B76" s="6"/>
      <c r="C76" s="3"/>
      <c r="D76" s="3"/>
      <c r="E76" s="3"/>
      <c r="F76" s="3"/>
      <c r="G76" s="3"/>
      <c r="H76" s="9"/>
      <c r="I76" s="9"/>
      <c r="J76" s="3"/>
      <c r="K76" s="3"/>
      <c r="L76" s="3"/>
      <c r="M76" s="3"/>
      <c r="N76" s="3"/>
      <c r="O76" s="3"/>
      <c r="P76" s="1"/>
    </row>
    <row r="77" spans="1:16" ht="18">
      <c r="B77" s="8" t="s">
        <v>143</v>
      </c>
      <c r="C77" s="5"/>
      <c r="D77" s="141" t="s">
        <v>151</v>
      </c>
      <c r="E77" s="141"/>
      <c r="F77" s="141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18">
      <c r="B78" s="4"/>
      <c r="C78" s="5"/>
      <c r="D78" s="142" t="s">
        <v>142</v>
      </c>
      <c r="E78" s="142"/>
      <c r="F78" s="142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18">
      <c r="B79" s="7" t="s">
        <v>144</v>
      </c>
      <c r="C79" s="143" t="s">
        <v>153</v>
      </c>
      <c r="D79" s="143"/>
      <c r="E79" s="143"/>
      <c r="F79" s="143"/>
      <c r="G79" s="7" t="s">
        <v>145</v>
      </c>
      <c r="H79" s="143" t="s">
        <v>152</v>
      </c>
      <c r="I79" s="143"/>
      <c r="J79" s="143"/>
      <c r="K79" s="143"/>
      <c r="L79" s="5"/>
      <c r="M79" s="7" t="s">
        <v>146</v>
      </c>
      <c r="N79" s="144" t="s">
        <v>150</v>
      </c>
      <c r="O79" s="145"/>
      <c r="P79" s="146"/>
    </row>
  </sheetData>
  <mergeCells count="68">
    <mergeCell ref="N79:P79"/>
    <mergeCell ref="L74:M74"/>
    <mergeCell ref="D77:F77"/>
    <mergeCell ref="D78:F78"/>
    <mergeCell ref="C79:F79"/>
    <mergeCell ref="H79:K79"/>
    <mergeCell ref="F16:O16"/>
    <mergeCell ref="A7:P7"/>
    <mergeCell ref="A8:P8"/>
    <mergeCell ref="I9:J9"/>
    <mergeCell ref="I10:J10"/>
    <mergeCell ref="D11:L11"/>
    <mergeCell ref="M11:O11"/>
    <mergeCell ref="D12:L12"/>
    <mergeCell ref="M12:O12"/>
    <mergeCell ref="F14:J14"/>
    <mergeCell ref="L14:O14"/>
    <mergeCell ref="F15:O15"/>
    <mergeCell ref="B29:H29"/>
    <mergeCell ref="D17:O17"/>
    <mergeCell ref="D18:O18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41:H41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53:H53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65:H65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B64:H64"/>
    <mergeCell ref="A66:H66"/>
    <mergeCell ref="B67:J67"/>
  </mergeCells>
  <hyperlinks>
    <hyperlink ref="N79" r:id="rId1" xr:uid="{1DC88144-5B90-4D60-8E13-C1BE56C8EF0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Ф_12_4 кв_24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Юров Сергій Олексійович</dc:creator>
  <cp:lastModifiedBy>Юров Сергій Олексійович</cp:lastModifiedBy>
  <dcterms:created xsi:type="dcterms:W3CDTF">2022-01-31T15:34:13Z</dcterms:created>
  <dcterms:modified xsi:type="dcterms:W3CDTF">2025-02-17T11:43:29Z</dcterms:modified>
</cp:coreProperties>
</file>